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S14_Valve_adj_metric" sheetId="1" r:id="rId1"/>
    <sheet name="S38_Valve_adj_metric" sheetId="2" r:id="rId2"/>
    <sheet name="shim_inventory" sheetId="3" r:id="rId3"/>
    <sheet name="Sheet4" sheetId="4" r:id="rId4"/>
  </sheets>
  <definedNames>
    <definedName name="s14_shims" localSheetId="2">'shim_inventory'!$A$1:$H$26</definedName>
  </definedNames>
  <calcPr fullCalcOnLoad="1"/>
</workbook>
</file>

<file path=xl/sharedStrings.xml><?xml version="1.0" encoding="utf-8"?>
<sst xmlns="http://schemas.openxmlformats.org/spreadsheetml/2006/main" count="167" uniqueCount="64">
  <si>
    <t>Cylinder</t>
  </si>
  <si>
    <t>Intake 1</t>
  </si>
  <si>
    <t>Intake 2</t>
  </si>
  <si>
    <t>Exhaust 1</t>
  </si>
  <si>
    <t>Exhaust 2</t>
  </si>
  <si>
    <t>Thickness of current shim (mm)</t>
  </si>
  <si>
    <t>Intake 2 clearance (mm)</t>
  </si>
  <si>
    <t>Exhaust 2 clearance (mm)</t>
  </si>
  <si>
    <t>Exhaust 1 clearance (mm)</t>
  </si>
  <si>
    <t>Intake 1 clearance (mm)</t>
  </si>
  <si>
    <t>Cold</t>
  </si>
  <si>
    <t>Min.</t>
  </si>
  <si>
    <t>Max.</t>
  </si>
  <si>
    <t>Max. thickness of needed shim (mm)</t>
  </si>
  <si>
    <t>Min. thickness of needed shim (mm)</t>
  </si>
  <si>
    <t>Adjustment needed?</t>
  </si>
  <si>
    <t>Plate</t>
  </si>
  <si>
    <t>3,00 MM</t>
  </si>
  <si>
    <t>3,05 MM</t>
  </si>
  <si>
    <t>3,10 MM</t>
  </si>
  <si>
    <t>3,15 MM</t>
  </si>
  <si>
    <t>3,20 MM</t>
  </si>
  <si>
    <t>3,25 MM</t>
  </si>
  <si>
    <t>3,30 MM</t>
  </si>
  <si>
    <t>3,35 MM</t>
  </si>
  <si>
    <t>3,40 MM</t>
  </si>
  <si>
    <t>3,45 MM</t>
  </si>
  <si>
    <t>3,50 MM</t>
  </si>
  <si>
    <t>3,55 MM</t>
  </si>
  <si>
    <t>3,60 MM</t>
  </si>
  <si>
    <t>3,65 MM</t>
  </si>
  <si>
    <t>3,70 MM</t>
  </si>
  <si>
    <t>3,75 MM</t>
  </si>
  <si>
    <t>3,80 MM</t>
  </si>
  <si>
    <t>3,85 MM</t>
  </si>
  <si>
    <t>3,90 MM</t>
  </si>
  <si>
    <t>3,95 MM</t>
  </si>
  <si>
    <t>4,00 MM</t>
  </si>
  <si>
    <t>4,05 MM</t>
  </si>
  <si>
    <t>4,10 MM</t>
  </si>
  <si>
    <t>4,15 MM</t>
  </si>
  <si>
    <t>4,20 MM</t>
  </si>
  <si>
    <t>4,25 MM</t>
  </si>
  <si>
    <t>Optimal shim size (mm)</t>
  </si>
  <si>
    <t>Net clearance of optimal shim (mm)</t>
  </si>
  <si>
    <t>Enter values into pink cells. Other values will be calculated automatically.</t>
  </si>
  <si>
    <t>Optimal shim sizes based on rounded value of maximum shim thickness needed (smallest effective adjusted clearance).</t>
  </si>
  <si>
    <t>BMW Part Number</t>
  </si>
  <si>
    <t>Pricing extracted from realoem.com</t>
  </si>
  <si>
    <t>BMW S14 Valve Adjustment Calculator</t>
  </si>
  <si>
    <t>m3guru.bmwe30m3.net</t>
  </si>
  <si>
    <t>Recommended Clearances (mm):</t>
  </si>
  <si>
    <t>Warm</t>
  </si>
  <si>
    <t>Values from BMW workshop manual</t>
  </si>
  <si>
    <t>Instructions:</t>
  </si>
  <si>
    <t>Clearances: (can be adjusted below (yellow cells) only if broader range of values desired; spreadsheet will update accordingly)</t>
  </si>
  <si>
    <t>Valve Adjustment log sheet:</t>
  </si>
  <si>
    <t>Date:</t>
  </si>
  <si>
    <t>Metric</t>
  </si>
  <si>
    <t>English</t>
  </si>
  <si>
    <t>Clearance</t>
  </si>
  <si>
    <t>Valve numbering left to right, facing engine.  Cylinder numbering from front.</t>
  </si>
  <si>
    <t>S14</t>
  </si>
  <si>
    <t>S38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</si>
</sst>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3" fillId="0" borderId="0" xfId="0" applyFon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1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14" borderId="10" xfId="0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 horizontal="center" shrinkToFit="1"/>
    </xf>
    <xf numFmtId="0" fontId="0" fillId="34" borderId="1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3" borderId="25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33" fillId="0" borderId="31" xfId="0" applyFont="1" applyBorder="1" applyAlignment="1">
      <alignment horizontal="left" wrapText="1"/>
    </xf>
    <xf numFmtId="0" fontId="33" fillId="0" borderId="32" xfId="0" applyFont="1" applyBorder="1" applyAlignment="1">
      <alignment horizontal="left" wrapText="1"/>
    </xf>
    <xf numFmtId="0" fontId="33" fillId="0" borderId="33" xfId="0" applyFont="1" applyBorder="1" applyAlignment="1">
      <alignment horizontal="left" wrapText="1"/>
    </xf>
    <xf numFmtId="0" fontId="33" fillId="0" borderId="34" xfId="0" applyFont="1" applyBorder="1" applyAlignment="1">
      <alignment horizontal="left" wrapText="1"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 horizontal="center" shrinkToFit="1"/>
    </xf>
    <xf numFmtId="0" fontId="0" fillId="34" borderId="36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55" sqref="J55"/>
    </sheetView>
  </sheetViews>
  <sheetFormatPr defaultColWidth="9.140625" defaultRowHeight="15"/>
  <cols>
    <col min="3" max="3" width="35.57421875" style="0" customWidth="1"/>
    <col min="4" max="4" width="15.00390625" style="0" customWidth="1"/>
    <col min="5" max="5" width="14.57421875" style="0" customWidth="1"/>
    <col min="6" max="6" width="14.00390625" style="0" customWidth="1"/>
    <col min="7" max="7" width="14.140625" style="0" customWidth="1"/>
    <col min="9" max="9" width="7.421875" style="0" customWidth="1"/>
    <col min="10" max="10" width="6.57421875" style="0" customWidth="1"/>
  </cols>
  <sheetData>
    <row r="1" ht="15">
      <c r="A1" t="s">
        <v>49</v>
      </c>
    </row>
    <row r="2" ht="15">
      <c r="A2" t="s">
        <v>50</v>
      </c>
    </row>
    <row r="3" ht="15.75" thickBot="1">
      <c r="A3" s="23">
        <f ca="1">TODAY()</f>
        <v>39908</v>
      </c>
    </row>
    <row r="4" spans="4:9" ht="16.5" thickBot="1">
      <c r="D4" s="24" t="s">
        <v>0</v>
      </c>
      <c r="E4" s="25"/>
      <c r="F4" s="25"/>
      <c r="G4" s="26"/>
      <c r="I4" s="1" t="s">
        <v>54</v>
      </c>
    </row>
    <row r="5" spans="4:9" ht="15.75" thickBot="1">
      <c r="D5" s="13">
        <v>4</v>
      </c>
      <c r="E5" s="14">
        <v>3</v>
      </c>
      <c r="F5" s="14">
        <v>2</v>
      </c>
      <c r="G5" s="15">
        <v>1</v>
      </c>
      <c r="I5" s="1" t="s">
        <v>45</v>
      </c>
    </row>
    <row r="6" spans="3:7" ht="15">
      <c r="C6" s="1" t="s">
        <v>9</v>
      </c>
      <c r="D6" s="17">
        <v>0.38</v>
      </c>
      <c r="E6" s="17">
        <v>0.38</v>
      </c>
      <c r="F6" s="17">
        <v>0.38</v>
      </c>
      <c r="G6" s="17">
        <v>0.38</v>
      </c>
    </row>
    <row r="7" spans="3:15" ht="15">
      <c r="C7" t="s">
        <v>15</v>
      </c>
      <c r="D7" s="16" t="str">
        <f>IF(D6&gt;0,IF(D6&gt;$J$19,"Yes",IF(D6&lt;$J$18,"Yes","No")),"")</f>
        <v>Yes</v>
      </c>
      <c r="E7" s="16" t="str">
        <f>IF(E6&gt;0,IF(E6&gt;$J$19,"Yes",IF(E6&lt;$J$18,"Yes","No")),"")</f>
        <v>Yes</v>
      </c>
      <c r="F7" s="16" t="str">
        <f>IF(F6&gt;0,IF(F6&gt;$J$19,"Yes",IF(F6&lt;$J$18,"Yes","No")),"")</f>
        <v>Yes</v>
      </c>
      <c r="G7" s="16" t="str">
        <f>IF(G6&gt;0,IF(G6&gt;$J$19,"Yes",IF(G6&lt;$J$18,"Yes","No")),"")</f>
        <v>Yes</v>
      </c>
      <c r="I7" s="22" t="s">
        <v>46</v>
      </c>
      <c r="J7" s="22"/>
      <c r="K7" s="22"/>
      <c r="L7" s="22"/>
      <c r="M7" s="22"/>
      <c r="N7" s="22"/>
      <c r="O7" s="22"/>
    </row>
    <row r="8" spans="3:15" ht="15">
      <c r="C8" t="s">
        <v>5</v>
      </c>
      <c r="D8" s="19">
        <v>3.5</v>
      </c>
      <c r="E8" s="19">
        <v>3.5</v>
      </c>
      <c r="F8" s="19">
        <v>3.5</v>
      </c>
      <c r="G8" s="19">
        <v>3.5</v>
      </c>
      <c r="I8" s="22"/>
      <c r="J8" s="22"/>
      <c r="K8" s="22"/>
      <c r="L8" s="22"/>
      <c r="M8" s="22"/>
      <c r="N8" s="22"/>
      <c r="O8" s="22"/>
    </row>
    <row r="9" spans="3:7" ht="15">
      <c r="C9" t="s">
        <v>13</v>
      </c>
      <c r="D9" s="6">
        <f>IF(D8&gt;0,D8+D6-$J$18,"")</f>
        <v>3.62</v>
      </c>
      <c r="E9" s="6">
        <f>IF(E8&gt;0,E8+E6-$J$18,"")</f>
        <v>3.62</v>
      </c>
      <c r="F9" s="6">
        <f>IF(F8&gt;0,F8+F6-$J$18,"")</f>
        <v>3.62</v>
      </c>
      <c r="G9" s="6">
        <f>IF(G8&gt;0,G8+G6-$J$18,"")</f>
        <v>3.62</v>
      </c>
    </row>
    <row r="10" spans="3:14" ht="15">
      <c r="C10" t="s">
        <v>14</v>
      </c>
      <c r="D10" s="6">
        <f>IF(D8&gt;0,D8+D6-$J$19,"")</f>
        <v>3.53</v>
      </c>
      <c r="E10" s="6">
        <f>IF(E8&gt;0,E8+E6-$J$19,"")</f>
        <v>3.53</v>
      </c>
      <c r="F10" s="6">
        <f>IF(F8&gt;0,F8+F6-$J$19,"")</f>
        <v>3.53</v>
      </c>
      <c r="G10" s="6">
        <f>IF(G8&gt;0,G8+G6-$J$19,"")</f>
        <v>3.53</v>
      </c>
      <c r="I10" s="4" t="s">
        <v>61</v>
      </c>
      <c r="J10" s="4"/>
      <c r="K10" s="4"/>
      <c r="L10" s="4"/>
      <c r="M10" s="4"/>
      <c r="N10" s="4"/>
    </row>
    <row r="11" spans="3:7" ht="15">
      <c r="C11" t="s">
        <v>43</v>
      </c>
      <c r="D11" s="7">
        <f>IF(D8&gt;0,MROUND(D9,0.05),"")</f>
        <v>3.6</v>
      </c>
      <c r="E11" s="7">
        <f>IF(E8&gt;0,MROUND(E9,0.05),"")</f>
        <v>3.6</v>
      </c>
      <c r="F11" s="7">
        <f>IF(F8&gt;0,MROUND(F9,0.05),"")</f>
        <v>3.6</v>
      </c>
      <c r="G11" s="7">
        <f>IF(G8&gt;0,MROUND(G9,0.05),"")</f>
        <v>3.6</v>
      </c>
    </row>
    <row r="12" spans="3:7" ht="15">
      <c r="C12" t="s">
        <v>44</v>
      </c>
      <c r="D12" s="18">
        <f>IF(D8&gt;0,D8+D6-D11,"")</f>
        <v>0.2799999999999998</v>
      </c>
      <c r="E12" s="18">
        <f>IF(E8&gt;0,E8+E6-E11,"")</f>
        <v>0.2799999999999998</v>
      </c>
      <c r="F12" s="18">
        <f>IF(F8&gt;0,F8+F6-F11,"")</f>
        <v>0.2799999999999998</v>
      </c>
      <c r="G12" s="18">
        <f>IF(G8&gt;0,G8+G6-G11,"")</f>
        <v>0.2799999999999998</v>
      </c>
    </row>
    <row r="13" spans="3:7" ht="15.75" thickBot="1">
      <c r="C13" t="s">
        <v>47</v>
      </c>
      <c r="D13" s="6">
        <f>VLOOKUP(D11,shim_inventory!$D$1:$F$26,3)</f>
        <v>11321308216</v>
      </c>
      <c r="E13" s="6">
        <f>VLOOKUP(E11,shim_inventory!$D$1:$F$26,3)</f>
        <v>11321308216</v>
      </c>
      <c r="F13" s="6">
        <f>VLOOKUP(F11,shim_inventory!$D$1:$F$26,3)</f>
        <v>11321308216</v>
      </c>
      <c r="G13" s="6">
        <f>VLOOKUP(G11,shim_inventory!$D$1:$F$26,3)</f>
        <v>11321308216</v>
      </c>
    </row>
    <row r="14" spans="4:13" ht="15">
      <c r="D14" s="20"/>
      <c r="E14" s="20"/>
      <c r="F14" s="20"/>
      <c r="G14" s="20"/>
      <c r="I14" s="44" t="s">
        <v>55</v>
      </c>
      <c r="J14" s="45"/>
      <c r="K14" s="45"/>
      <c r="L14" s="45"/>
      <c r="M14" s="46"/>
    </row>
    <row r="15" spans="3:13" ht="15" customHeight="1">
      <c r="C15" s="1" t="s">
        <v>6</v>
      </c>
      <c r="D15" s="12">
        <v>0.38</v>
      </c>
      <c r="E15" s="12">
        <v>0.38</v>
      </c>
      <c r="F15" s="12">
        <v>0.38</v>
      </c>
      <c r="G15" s="12">
        <v>0.38</v>
      </c>
      <c r="I15" s="47"/>
      <c r="J15" s="43"/>
      <c r="K15" s="43"/>
      <c r="L15" s="43"/>
      <c r="M15" s="48"/>
    </row>
    <row r="16" spans="3:13" ht="15">
      <c r="C16" t="s">
        <v>15</v>
      </c>
      <c r="D16" s="5" t="str">
        <f>IF(D15&gt;0,IF(D15&gt;$J$19,"Yes",IF(D15&lt;$J$18,"Yes","No")),"")</f>
        <v>Yes</v>
      </c>
      <c r="E16" s="5" t="str">
        <f>IF(E15&gt;0,IF(E15&gt;$J$19,"Yes",IF(E15&lt;$J$18,"Yes","No")),"")</f>
        <v>Yes</v>
      </c>
      <c r="F16" s="5" t="str">
        <f>IF(F15&gt;0,IF(F15&gt;$J$19,"Yes",IF(F15&lt;$J$18,"Yes","No")),"")</f>
        <v>Yes</v>
      </c>
      <c r="G16" s="5" t="str">
        <f>IF(G15&gt;0,IF(G15&gt;$J$19,"Yes",IF(G15&lt;$J$18,"Yes","No")),"")</f>
        <v>Yes</v>
      </c>
      <c r="I16" s="47"/>
      <c r="J16" s="43"/>
      <c r="K16" s="43"/>
      <c r="L16" s="43"/>
      <c r="M16" s="48"/>
    </row>
    <row r="17" spans="3:13" ht="15.75" thickBot="1">
      <c r="C17" t="s">
        <v>5</v>
      </c>
      <c r="D17" s="19">
        <v>3.6</v>
      </c>
      <c r="E17" s="19">
        <v>3.5</v>
      </c>
      <c r="F17" s="19">
        <v>3.5</v>
      </c>
      <c r="G17" s="19">
        <v>3.5</v>
      </c>
      <c r="I17" s="49"/>
      <c r="J17" s="27"/>
      <c r="K17" s="27"/>
      <c r="L17" s="42"/>
      <c r="M17" s="50"/>
    </row>
    <row r="18" spans="3:13" ht="15">
      <c r="C18" t="s">
        <v>13</v>
      </c>
      <c r="D18" s="6">
        <f>IF(D17&gt;0,D17+D15-$J$18,"")</f>
        <v>3.7199999999999998</v>
      </c>
      <c r="E18" s="6">
        <f>IF(E17&gt;0,E17+E15-$J$18,"")</f>
        <v>3.62</v>
      </c>
      <c r="F18" s="6">
        <f>IF(F17&gt;0,F17+F15-$J$18,"")</f>
        <v>3.62</v>
      </c>
      <c r="G18" s="6">
        <f>IF(G17&gt;0,G17+G15-$J$18,"")</f>
        <v>3.62</v>
      </c>
      <c r="I18" s="28" t="s">
        <v>11</v>
      </c>
      <c r="J18" s="30">
        <v>0.26</v>
      </c>
      <c r="K18" s="27"/>
      <c r="L18" s="42"/>
      <c r="M18" s="50"/>
    </row>
    <row r="19" spans="3:13" ht="15.75" thickBot="1">
      <c r="C19" t="s">
        <v>14</v>
      </c>
      <c r="D19" s="6">
        <f>IF(D17&gt;0,D17+D15-$J$19,"")</f>
        <v>3.63</v>
      </c>
      <c r="E19" s="6">
        <f>IF(E17&gt;0,E17+E15-$J$19,"")</f>
        <v>3.53</v>
      </c>
      <c r="F19" s="6">
        <f>IF(F17&gt;0,F17+F15-$J$19,"")</f>
        <v>3.53</v>
      </c>
      <c r="G19" s="6">
        <f>IF(G17&gt;0,G17+G15-$J$19,"")</f>
        <v>3.53</v>
      </c>
      <c r="I19" s="29" t="s">
        <v>12</v>
      </c>
      <c r="J19" s="31">
        <v>0.35</v>
      </c>
      <c r="K19" s="27"/>
      <c r="L19" s="42"/>
      <c r="M19" s="50"/>
    </row>
    <row r="20" spans="3:13" ht="15">
      <c r="C20" t="s">
        <v>43</v>
      </c>
      <c r="D20" s="7">
        <f>IF(D17&gt;0,MROUND(D18,0.05),"")</f>
        <v>3.7</v>
      </c>
      <c r="E20" s="7">
        <f>IF(E17&gt;0,MROUND(E18,0.05),"")</f>
        <v>3.6</v>
      </c>
      <c r="F20" s="7">
        <f>IF(F17&gt;0,MROUND(F18,0.05),"")</f>
        <v>3.6</v>
      </c>
      <c r="G20" s="7">
        <f>IF(G17&gt;0,MROUND(G18,0.05),"")</f>
        <v>3.6</v>
      </c>
      <c r="I20" s="51"/>
      <c r="J20" s="42"/>
      <c r="K20" s="42"/>
      <c r="L20" s="42"/>
      <c r="M20" s="50"/>
    </row>
    <row r="21" spans="3:13" ht="15">
      <c r="C21" t="s">
        <v>44</v>
      </c>
      <c r="D21" s="5">
        <f>IF(D17&gt;0,D17+D15-D20,"")</f>
        <v>0.2799999999999998</v>
      </c>
      <c r="E21" s="5">
        <f>IF(E17&gt;0,E17+E15-E20,"")</f>
        <v>0.2799999999999998</v>
      </c>
      <c r="F21" s="5">
        <f>IF(F17&gt;0,F17+F15-F20,"")</f>
        <v>0.2799999999999998</v>
      </c>
      <c r="G21" s="5">
        <f>IF(G17&gt;0,G17+G15-G20,"")</f>
        <v>0.2799999999999998</v>
      </c>
      <c r="I21" s="52" t="s">
        <v>51</v>
      </c>
      <c r="J21" s="32"/>
      <c r="K21" s="32"/>
      <c r="L21" s="42"/>
      <c r="M21" s="50"/>
    </row>
    <row r="22" spans="3:13" ht="15">
      <c r="C22" t="s">
        <v>47</v>
      </c>
      <c r="D22" s="6">
        <f>VLOOKUP(D20,shim_inventory!$D$1:$F$26,3)</f>
        <v>11321308218</v>
      </c>
      <c r="E22" s="6">
        <f>VLOOKUP(E20,shim_inventory!$D$1:$F$26,3)</f>
        <v>11321308216</v>
      </c>
      <c r="F22" s="6">
        <f>VLOOKUP(F20,shim_inventory!$D$1:$F$26,3)</f>
        <v>11321308216</v>
      </c>
      <c r="G22" s="6">
        <f>VLOOKUP(G20,shim_inventory!$D$1:$F$26,3)</f>
        <v>11321308216</v>
      </c>
      <c r="I22" s="53"/>
      <c r="J22" s="33" t="s">
        <v>10</v>
      </c>
      <c r="K22" s="34" t="s">
        <v>52</v>
      </c>
      <c r="L22" s="42"/>
      <c r="M22" s="50"/>
    </row>
    <row r="23" spans="4:13" ht="15">
      <c r="D23" s="21"/>
      <c r="E23" s="21"/>
      <c r="F23" s="21"/>
      <c r="G23" s="21"/>
      <c r="I23" s="54" t="s">
        <v>11</v>
      </c>
      <c r="J23" s="41">
        <v>0.26</v>
      </c>
      <c r="K23" s="41">
        <v>0.31</v>
      </c>
      <c r="L23" s="42"/>
      <c r="M23" s="50"/>
    </row>
    <row r="24" spans="3:13" ht="15">
      <c r="C24" s="1" t="s">
        <v>8</v>
      </c>
      <c r="D24" s="12">
        <v>0.38</v>
      </c>
      <c r="E24" s="12">
        <v>0.38</v>
      </c>
      <c r="F24" s="12">
        <v>0.38</v>
      </c>
      <c r="G24" s="12">
        <v>0.38</v>
      </c>
      <c r="I24" s="55" t="s">
        <v>12</v>
      </c>
      <c r="J24" s="41">
        <v>0.35</v>
      </c>
      <c r="K24" s="41">
        <v>0.4</v>
      </c>
      <c r="L24" s="42"/>
      <c r="M24" s="50"/>
    </row>
    <row r="25" spans="3:13" ht="15.75" thickBot="1">
      <c r="C25" t="s">
        <v>15</v>
      </c>
      <c r="D25" s="5" t="str">
        <f>IF(D24&gt;0,IF(D24&gt;$J$19,"Yes",IF(D24&lt;$J$18,"Yes","No")),"")</f>
        <v>Yes</v>
      </c>
      <c r="E25" s="5" t="str">
        <f>IF(E24&gt;0,IF(E24&gt;$J$19,"Yes",IF(E24&lt;$J$18,"Yes","No")),"")</f>
        <v>Yes</v>
      </c>
      <c r="F25" s="5" t="str">
        <f>IF(F24&gt;0,IF(F24&gt;$J$19,"Yes",IF(F24&lt;$J$18,"Yes","No")),"")</f>
        <v>Yes</v>
      </c>
      <c r="G25" s="5" t="str">
        <f>IF(G24&gt;0,IF(G24&gt;$J$19,"Yes",IF(G24&lt;$J$18,"Yes","No")),"")</f>
        <v>Yes</v>
      </c>
      <c r="I25" s="56" t="s">
        <v>53</v>
      </c>
      <c r="J25" s="57"/>
      <c r="K25" s="57"/>
      <c r="L25" s="58"/>
      <c r="M25" s="59"/>
    </row>
    <row r="26" spans="3:7" ht="15">
      <c r="C26" t="s">
        <v>5</v>
      </c>
      <c r="D26" s="19">
        <v>3.5</v>
      </c>
      <c r="E26" s="19">
        <v>3.5</v>
      </c>
      <c r="F26" s="19">
        <v>3.5</v>
      </c>
      <c r="G26" s="19">
        <v>3.5</v>
      </c>
    </row>
    <row r="27" spans="3:7" ht="15">
      <c r="C27" t="s">
        <v>13</v>
      </c>
      <c r="D27" s="6">
        <f>IF(D26&gt;0,D26+D24-$J$18,"")</f>
        <v>3.62</v>
      </c>
      <c r="E27" s="6">
        <f>IF(E26&gt;0,E26+E24-$J$18,"")</f>
        <v>3.62</v>
      </c>
      <c r="F27" s="6">
        <f>IF(F26&gt;0,F26+F24-$J$18,"")</f>
        <v>3.62</v>
      </c>
      <c r="G27" s="6">
        <f>IF(G26&gt;0,G26+G24-$J$18,"")</f>
        <v>3.62</v>
      </c>
    </row>
    <row r="28" spans="3:7" ht="15">
      <c r="C28" t="s">
        <v>14</v>
      </c>
      <c r="D28" s="6">
        <f>IF(D26&gt;0,D26+D24-$J$19,"")</f>
        <v>3.53</v>
      </c>
      <c r="E28" s="6">
        <f>IF(E26&gt;0,E26+E24-$J$19,"")</f>
        <v>3.53</v>
      </c>
      <c r="F28" s="6">
        <f>IF(F26&gt;0,F26+F24-$J$19,"")</f>
        <v>3.53</v>
      </c>
      <c r="G28" s="6">
        <f>IF(G26&gt;0,G26+G24-$J$19,"")</f>
        <v>3.53</v>
      </c>
    </row>
    <row r="29" spans="3:7" ht="15">
      <c r="C29" t="s">
        <v>43</v>
      </c>
      <c r="D29" s="7">
        <f>IF(D26&gt;0,MROUND(D27,0.05),"")</f>
        <v>3.6</v>
      </c>
      <c r="E29" s="7">
        <f>IF(E26&gt;0,MROUND(E27,0.05),"")</f>
        <v>3.6</v>
      </c>
      <c r="F29" s="7">
        <f>IF(F26&gt;0,MROUND(F27,0.05),"")</f>
        <v>3.6</v>
      </c>
      <c r="G29" s="7">
        <f>IF(G26&gt;0,MROUND(G27,0.05),"")</f>
        <v>3.6</v>
      </c>
    </row>
    <row r="30" spans="3:7" ht="15">
      <c r="C30" t="s">
        <v>44</v>
      </c>
      <c r="D30" s="6">
        <f>IF(D26&gt;0,D26+D24-D29,"")</f>
        <v>0.2799999999999998</v>
      </c>
      <c r="E30" s="6">
        <f>IF(E26&gt;0,E26+E24-E29,"")</f>
        <v>0.2799999999999998</v>
      </c>
      <c r="F30" s="6">
        <f>IF(F26&gt;0,F26+F24-F29,"")</f>
        <v>0.2799999999999998</v>
      </c>
      <c r="G30" s="6">
        <f>IF(G26&gt;0,G26+G24-G29,"")</f>
        <v>0.2799999999999998</v>
      </c>
    </row>
    <row r="31" spans="3:7" ht="15">
      <c r="C31" t="s">
        <v>47</v>
      </c>
      <c r="D31" s="6">
        <f>VLOOKUP(D29,shim_inventory!$D$1:$F$26,3)</f>
        <v>11321308216</v>
      </c>
      <c r="E31" s="6">
        <f>VLOOKUP(E29,shim_inventory!$D$1:$F$26,3)</f>
        <v>11321308216</v>
      </c>
      <c r="F31" s="6">
        <f>VLOOKUP(F29,shim_inventory!$D$1:$F$26,3)</f>
        <v>11321308216</v>
      </c>
      <c r="G31" s="6">
        <f>VLOOKUP(G29,shim_inventory!$D$1:$F$26,3)</f>
        <v>11321308216</v>
      </c>
    </row>
    <row r="32" spans="4:7" ht="15">
      <c r="D32" s="21"/>
      <c r="E32" s="21"/>
      <c r="F32" s="21"/>
      <c r="G32" s="21"/>
    </row>
    <row r="33" spans="3:7" ht="15">
      <c r="C33" s="1" t="s">
        <v>7</v>
      </c>
      <c r="D33" s="12">
        <v>0.38</v>
      </c>
      <c r="E33" s="12">
        <v>0.38</v>
      </c>
      <c r="F33" s="12">
        <v>0.38</v>
      </c>
      <c r="G33" s="12">
        <v>0.38</v>
      </c>
    </row>
    <row r="34" spans="3:7" ht="15">
      <c r="C34" t="s">
        <v>15</v>
      </c>
      <c r="D34" s="5" t="str">
        <f>IF(D33&gt;0,IF(D33&gt;$J$19,"Yes",IF(D33&lt;$J$18,"Yes","No")),"")</f>
        <v>Yes</v>
      </c>
      <c r="E34" s="5" t="str">
        <f>IF(E33&gt;0,IF(E33&gt;$J$19,"Yes",IF(E33&lt;$J$18,"Yes","No")),"")</f>
        <v>Yes</v>
      </c>
      <c r="F34" s="5" t="str">
        <f>IF(F33&gt;0,IF(F33&gt;$J$19,"Yes",IF(F33&lt;$J$18,"Yes","No")),"")</f>
        <v>Yes</v>
      </c>
      <c r="G34" s="5" t="str">
        <f>IF(G33&gt;0,IF(G33&gt;$J$19,"Yes",IF(G33&lt;$J$18,"Yes","No")),"")</f>
        <v>Yes</v>
      </c>
    </row>
    <row r="35" spans="3:7" ht="15">
      <c r="C35" t="s">
        <v>5</v>
      </c>
      <c r="D35" s="19">
        <v>3.5</v>
      </c>
      <c r="E35" s="19">
        <v>3.5</v>
      </c>
      <c r="F35" s="19">
        <v>3.5</v>
      </c>
      <c r="G35" s="19">
        <v>3.5</v>
      </c>
    </row>
    <row r="36" spans="3:7" ht="15">
      <c r="C36" t="s">
        <v>13</v>
      </c>
      <c r="D36" s="6">
        <f>IF(D35&gt;0,D35+D33-$J$18,"")</f>
        <v>3.62</v>
      </c>
      <c r="E36" s="6">
        <f>IF(E35&gt;0,E35+E33-$J$18,"")</f>
        <v>3.62</v>
      </c>
      <c r="F36" s="6">
        <f>IF(F35&gt;0,F35+F33-$J$18,"")</f>
        <v>3.62</v>
      </c>
      <c r="G36" s="6">
        <f>IF(G35&gt;0,G35+G33-$J$18,"")</f>
        <v>3.62</v>
      </c>
    </row>
    <row r="37" spans="3:7" ht="15">
      <c r="C37" t="s">
        <v>14</v>
      </c>
      <c r="D37" s="6">
        <f>IF(D35&gt;0,D35+D33-$J$19,"")</f>
        <v>3.53</v>
      </c>
      <c r="E37" s="6">
        <f>IF(E35&gt;0,E35+E33-$J$19,"")</f>
        <v>3.53</v>
      </c>
      <c r="F37" s="6">
        <f>IF(F35&gt;0,F35+F33-$J$19,"")</f>
        <v>3.53</v>
      </c>
      <c r="G37" s="6">
        <f>IF(G35&gt;0,G35+G33-$J$19,"")</f>
        <v>3.53</v>
      </c>
    </row>
    <row r="38" spans="3:7" ht="15">
      <c r="C38" t="s">
        <v>43</v>
      </c>
      <c r="D38" s="7">
        <f>IF(D35&gt;0,MROUND(D36,0.05),"")</f>
        <v>3.6</v>
      </c>
      <c r="E38" s="7">
        <f>IF(E35&gt;0,MROUND(E36,0.05),"")</f>
        <v>3.6</v>
      </c>
      <c r="F38" s="7">
        <f>IF(F35&gt;0,MROUND(F36,0.05),"")</f>
        <v>3.6</v>
      </c>
      <c r="G38" s="7">
        <f>IF(G35&gt;0,MROUND(G36,0.05),"")</f>
        <v>3.6</v>
      </c>
    </row>
    <row r="39" spans="3:7" ht="15">
      <c r="C39" t="s">
        <v>44</v>
      </c>
      <c r="D39" s="5">
        <f>IF(D35&gt;0,D35+D33-D38,"")</f>
        <v>0.2799999999999998</v>
      </c>
      <c r="E39" s="5">
        <f>IF(E35&gt;0,E35+E33-E38,"")</f>
        <v>0.2799999999999998</v>
      </c>
      <c r="F39" s="5">
        <f>IF(F35&gt;0,F35+F33-F38,"")</f>
        <v>0.2799999999999998</v>
      </c>
      <c r="G39" s="5">
        <f>IF(G35&gt;0,G35+G33-G38,"")</f>
        <v>0.2799999999999998</v>
      </c>
    </row>
    <row r="40" spans="3:7" ht="15">
      <c r="C40" t="s">
        <v>47</v>
      </c>
      <c r="D40" s="6">
        <f>VLOOKUP(D38,shim_inventory!$D$1:$F$26,3)</f>
        <v>11321308216</v>
      </c>
      <c r="E40" s="6">
        <f>VLOOKUP(E38,shim_inventory!$D$1:$F$26,3)</f>
        <v>11321308216</v>
      </c>
      <c r="F40" s="6">
        <f>VLOOKUP(F38,shim_inventory!$D$1:$F$26,3)</f>
        <v>11321308216</v>
      </c>
      <c r="G40" s="6">
        <f>VLOOKUP(G38,shim_inventory!$D$1:$F$26,3)</f>
        <v>11321308216</v>
      </c>
    </row>
  </sheetData>
  <sheetProtection/>
  <mergeCells count="5">
    <mergeCell ref="I7:O8"/>
    <mergeCell ref="D4:G4"/>
    <mergeCell ref="I21:K21"/>
    <mergeCell ref="I25:K25"/>
    <mergeCell ref="I14:M16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CorelDRAW.Graphic.14" shapeId="180227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4">
      <selection activeCell="K51" sqref="K51"/>
    </sheetView>
  </sheetViews>
  <sheetFormatPr defaultColWidth="9.140625" defaultRowHeight="15"/>
  <cols>
    <col min="3" max="3" width="35.57421875" style="0" customWidth="1"/>
    <col min="4" max="4" width="15.00390625" style="0" customWidth="1"/>
    <col min="5" max="5" width="14.57421875" style="0" customWidth="1"/>
    <col min="6" max="6" width="14.00390625" style="0" customWidth="1"/>
    <col min="7" max="7" width="14.140625" style="0" customWidth="1"/>
    <col min="8" max="8" width="14.7109375" style="0" customWidth="1"/>
    <col min="9" max="9" width="13.140625" style="0" customWidth="1"/>
    <col min="10" max="10" width="6.57421875" style="0" customWidth="1"/>
  </cols>
  <sheetData>
    <row r="1" ht="15">
      <c r="A1" t="s">
        <v>49</v>
      </c>
    </row>
    <row r="2" ht="15">
      <c r="A2" t="s">
        <v>50</v>
      </c>
    </row>
    <row r="3" ht="15.75" thickBot="1">
      <c r="A3" s="23">
        <f ca="1">TODAY()</f>
        <v>39908</v>
      </c>
    </row>
    <row r="4" spans="4:11" ht="16.5" thickBot="1">
      <c r="D4" s="24" t="s">
        <v>0</v>
      </c>
      <c r="E4" s="25"/>
      <c r="F4" s="25"/>
      <c r="G4" s="25"/>
      <c r="H4" s="25"/>
      <c r="I4" s="26"/>
      <c r="K4" s="1" t="s">
        <v>54</v>
      </c>
    </row>
    <row r="5" spans="4:11" ht="15.75" thickBot="1">
      <c r="D5" s="10">
        <v>6</v>
      </c>
      <c r="E5" s="11">
        <v>5</v>
      </c>
      <c r="F5" s="11">
        <v>4</v>
      </c>
      <c r="G5" s="11">
        <v>3</v>
      </c>
      <c r="H5" s="35">
        <v>2</v>
      </c>
      <c r="I5" s="36">
        <v>1</v>
      </c>
      <c r="K5" s="1" t="s">
        <v>45</v>
      </c>
    </row>
    <row r="6" spans="3:9" ht="15" customHeight="1">
      <c r="C6" s="1" t="s">
        <v>9</v>
      </c>
      <c r="D6" s="17">
        <v>0.38</v>
      </c>
      <c r="E6" s="17">
        <v>0.38</v>
      </c>
      <c r="F6" s="17">
        <v>0.38</v>
      </c>
      <c r="G6" s="17">
        <v>0.38</v>
      </c>
      <c r="H6" s="17">
        <v>0.38</v>
      </c>
      <c r="I6" s="17">
        <v>0.38</v>
      </c>
    </row>
    <row r="7" spans="3:17" ht="15" customHeight="1">
      <c r="C7" t="s">
        <v>15</v>
      </c>
      <c r="D7" s="5" t="str">
        <f>IF(D6&gt;0,IF(D6&gt;$L$19,"Yes",IF(D6&lt;$L$18,"Yes","No")),"")</f>
        <v>Yes</v>
      </c>
      <c r="E7" s="5" t="str">
        <f>IF(E6&gt;0,IF(E6&gt;$L$19,"Yes",IF(E6&lt;$L$18,"Yes","No")),"")</f>
        <v>Yes</v>
      </c>
      <c r="F7" s="5" t="str">
        <f>IF(F6&gt;0,IF(F6&gt;$L$19,"Yes",IF(F6&lt;$L$18,"Yes","No")),"")</f>
        <v>Yes</v>
      </c>
      <c r="G7" s="5" t="str">
        <f>IF(G6&gt;0,IF(G6&gt;$L$19,"Yes",IF(G6&lt;$L$18,"Yes","No")),"")</f>
        <v>Yes</v>
      </c>
      <c r="H7" s="5" t="str">
        <f>IF(H6&gt;0,IF(H6&gt;$L$19,"Yes",IF(H6&lt;$L$18,"Yes","No")),"")</f>
        <v>Yes</v>
      </c>
      <c r="I7" s="5" t="str">
        <f>IF(I6&gt;0,IF(I6&gt;$L$19,"Yes",IF(I6&lt;$L$18,"Yes","No")),"")</f>
        <v>Yes</v>
      </c>
      <c r="K7" s="22" t="s">
        <v>46</v>
      </c>
      <c r="L7" s="22"/>
      <c r="M7" s="22"/>
      <c r="N7" s="22"/>
      <c r="O7" s="22"/>
      <c r="P7" s="22"/>
      <c r="Q7" s="22"/>
    </row>
    <row r="8" spans="3:17" ht="15">
      <c r="C8" t="s">
        <v>5</v>
      </c>
      <c r="D8" s="19">
        <v>3.5</v>
      </c>
      <c r="E8" s="19">
        <v>3.5</v>
      </c>
      <c r="F8" s="19">
        <v>3.5</v>
      </c>
      <c r="G8" s="19">
        <v>3.5</v>
      </c>
      <c r="H8" s="19">
        <v>3.5</v>
      </c>
      <c r="I8" s="19">
        <v>3.5</v>
      </c>
      <c r="K8" s="22"/>
      <c r="L8" s="22"/>
      <c r="M8" s="22"/>
      <c r="N8" s="22"/>
      <c r="O8" s="22"/>
      <c r="P8" s="22"/>
      <c r="Q8" s="22"/>
    </row>
    <row r="9" spans="3:9" ht="15">
      <c r="C9" t="s">
        <v>13</v>
      </c>
      <c r="D9" s="6">
        <f>IF(D8&gt;0,D8+D6-$L$18,"")</f>
        <v>3.58</v>
      </c>
      <c r="E9" s="6">
        <f>IF(E8&gt;0,E8+E6-$L$18,"")</f>
        <v>3.58</v>
      </c>
      <c r="F9" s="6">
        <f>IF(F8&gt;0,F8+F6-$L$18,"")</f>
        <v>3.58</v>
      </c>
      <c r="G9" s="6">
        <f>IF(G8&gt;0,G8+G6-$L$18,"")</f>
        <v>3.58</v>
      </c>
      <c r="H9" s="6">
        <f>IF(H8&gt;0,H8+H6-$L$18,"")</f>
        <v>3.58</v>
      </c>
      <c r="I9" s="6">
        <f>IF(I8&gt;0,I8+I6-$L$18,"")</f>
        <v>3.58</v>
      </c>
    </row>
    <row r="10" spans="3:11" ht="15">
      <c r="C10" t="s">
        <v>14</v>
      </c>
      <c r="D10" s="6">
        <f>IF(D8&gt;0,D8+D6-$L$19,"")</f>
        <v>3.53</v>
      </c>
      <c r="E10" s="6">
        <f>IF(E8&gt;0,E8+E6-$L$19,"")</f>
        <v>3.53</v>
      </c>
      <c r="F10" s="6">
        <f>IF(F8&gt;0,F8+F6-$L$19,"")</f>
        <v>3.53</v>
      </c>
      <c r="G10" s="6">
        <f>IF(G8&gt;0,G8+G6-$L$19,"")</f>
        <v>3.53</v>
      </c>
      <c r="H10" s="6">
        <f>IF(H8&gt;0,H8+H6-$L$19,"")</f>
        <v>3.53</v>
      </c>
      <c r="I10" s="6">
        <f>IF(I8&gt;0,I8+I6-$L$19,"")</f>
        <v>3.53</v>
      </c>
      <c r="K10" s="4" t="s">
        <v>61</v>
      </c>
    </row>
    <row r="11" spans="3:9" ht="15">
      <c r="C11" t="s">
        <v>43</v>
      </c>
      <c r="D11" s="7">
        <f>IF(D8&gt;0,MROUND(D9,0.05),"")</f>
        <v>3.6</v>
      </c>
      <c r="E11" s="7">
        <f>IF(E8&gt;0,MROUND(E9,0.05),"")</f>
        <v>3.6</v>
      </c>
      <c r="F11" s="7">
        <f>IF(F8&gt;0,MROUND(F9,0.05),"")</f>
        <v>3.6</v>
      </c>
      <c r="G11" s="7">
        <f>IF(G8&gt;0,MROUND(G9,0.05),"")</f>
        <v>3.6</v>
      </c>
      <c r="H11" s="7">
        <f>IF(H8&gt;0,MROUND(H9,0.05),"")</f>
        <v>3.6</v>
      </c>
      <c r="I11" s="7">
        <f>IF(I8&gt;0,MROUND(I9,0.05),"")</f>
        <v>3.6</v>
      </c>
    </row>
    <row r="12" spans="3:9" ht="15">
      <c r="C12" t="s">
        <v>44</v>
      </c>
      <c r="D12" s="18">
        <f>IF(D8&gt;0,D8+D6-D11,"")</f>
        <v>0.2799999999999998</v>
      </c>
      <c r="E12" s="18">
        <f>IF(E8&gt;0,E8+E6-E11,"")</f>
        <v>0.2799999999999998</v>
      </c>
      <c r="F12" s="18">
        <f>IF(F8&gt;0,F8+F6-F11,"")</f>
        <v>0.2799999999999998</v>
      </c>
      <c r="G12" s="18">
        <f>IF(G8&gt;0,G8+G6-G11,"")</f>
        <v>0.2799999999999998</v>
      </c>
      <c r="H12" s="18">
        <f>IF(H8&gt;0,H8+H6-H11,"")</f>
        <v>0.2799999999999998</v>
      </c>
      <c r="I12" s="18">
        <f>IF(I8&gt;0,I8+I6-I11,"")</f>
        <v>0.2799999999999998</v>
      </c>
    </row>
    <row r="13" spans="3:9" ht="15.75" thickBot="1">
      <c r="C13" t="s">
        <v>47</v>
      </c>
      <c r="D13" s="6">
        <f>VLOOKUP(D11,shim_inventory!$D$1:$F$26,3)</f>
        <v>11321308216</v>
      </c>
      <c r="E13" s="6">
        <f>VLOOKUP(E11,shim_inventory!$D$1:$F$26,3)</f>
        <v>11321308216</v>
      </c>
      <c r="F13" s="6">
        <f>VLOOKUP(F11,shim_inventory!$D$1:$F$26,3)</f>
        <v>11321308216</v>
      </c>
      <c r="G13" s="6">
        <f>VLOOKUP(G11,shim_inventory!$D$1:$F$26,3)</f>
        <v>11321308216</v>
      </c>
      <c r="H13" s="6">
        <f>VLOOKUP(H11,shim_inventory!$D$1:$F$26,3)</f>
        <v>11321308216</v>
      </c>
      <c r="I13" s="6">
        <f>VLOOKUP(I11,shim_inventory!$D$1:$F$26,3)</f>
        <v>11321308216</v>
      </c>
    </row>
    <row r="14" spans="4:15" ht="15">
      <c r="D14" s="20"/>
      <c r="E14" s="20"/>
      <c r="F14" s="20"/>
      <c r="G14" s="20"/>
      <c r="K14" s="44" t="s">
        <v>55</v>
      </c>
      <c r="L14" s="45"/>
      <c r="M14" s="45"/>
      <c r="N14" s="45"/>
      <c r="O14" s="46"/>
    </row>
    <row r="15" spans="3:15" ht="15" customHeight="1">
      <c r="C15" s="1" t="s">
        <v>6</v>
      </c>
      <c r="D15" s="12">
        <v>0.38</v>
      </c>
      <c r="E15" s="12">
        <v>0.38</v>
      </c>
      <c r="F15" s="12">
        <v>0.38</v>
      </c>
      <c r="G15" s="12">
        <v>0.38</v>
      </c>
      <c r="H15" s="12">
        <v>0.38</v>
      </c>
      <c r="I15" s="12">
        <v>0.38</v>
      </c>
      <c r="K15" s="47"/>
      <c r="L15" s="43"/>
      <c r="M15" s="43"/>
      <c r="N15" s="43"/>
      <c r="O15" s="48"/>
    </row>
    <row r="16" spans="3:15" ht="15">
      <c r="C16" t="s">
        <v>15</v>
      </c>
      <c r="D16" s="5" t="str">
        <f>IF(D15&gt;0,IF(D15&gt;$L$19,"Yes",IF(D15&lt;$L$18,"Yes","No")),"")</f>
        <v>Yes</v>
      </c>
      <c r="E16" s="5" t="str">
        <f>IF(E15&gt;0,IF(E15&gt;$L$19,"Yes",IF(E15&lt;$L$18,"Yes","No")),"")</f>
        <v>Yes</v>
      </c>
      <c r="F16" s="5" t="str">
        <f>IF(F15&gt;0,IF(F15&gt;$L$19,"Yes",IF(F15&lt;$L$18,"Yes","No")),"")</f>
        <v>Yes</v>
      </c>
      <c r="G16" s="5" t="str">
        <f>IF(G15&gt;0,IF(G15&gt;$L$19,"Yes",IF(G15&lt;$L$18,"Yes","No")),"")</f>
        <v>Yes</v>
      </c>
      <c r="H16" s="6" t="str">
        <f>IF(H15&gt;0,IF(H15&gt;$L$19,"Yes",IF(H15&lt;$L$18,"Yes","No")),"")</f>
        <v>Yes</v>
      </c>
      <c r="I16" s="6" t="str">
        <f>IF(I15&gt;0,IF(I15&gt;$L$19,"Yes",IF(I15&lt;$L$18,"Yes","No")),"")</f>
        <v>Yes</v>
      </c>
      <c r="K16" s="47"/>
      <c r="L16" s="43"/>
      <c r="M16" s="43"/>
      <c r="N16" s="43"/>
      <c r="O16" s="48"/>
    </row>
    <row r="17" spans="3:15" ht="15.75" thickBot="1">
      <c r="C17" t="s">
        <v>5</v>
      </c>
      <c r="D17" s="19">
        <v>3.5</v>
      </c>
      <c r="E17" s="19">
        <v>3.5</v>
      </c>
      <c r="F17" s="19">
        <v>3.5</v>
      </c>
      <c r="G17" s="19">
        <v>3.5</v>
      </c>
      <c r="H17" s="12">
        <v>3.5</v>
      </c>
      <c r="I17" s="12">
        <v>3.5</v>
      </c>
      <c r="K17" s="49"/>
      <c r="L17" s="27"/>
      <c r="M17" s="27"/>
      <c r="N17" s="42"/>
      <c r="O17" s="50"/>
    </row>
    <row r="18" spans="3:15" ht="15">
      <c r="C18" t="s">
        <v>13</v>
      </c>
      <c r="D18" s="6">
        <f>IF(D17&gt;0,D17+D15-$L$18,"")</f>
        <v>3.58</v>
      </c>
      <c r="E18" s="6">
        <f>IF(E17&gt;0,E17+E15-$L$18,"")</f>
        <v>3.58</v>
      </c>
      <c r="F18" s="6">
        <f>IF(F17&gt;0,F17+F15-$L$18,"")</f>
        <v>3.58</v>
      </c>
      <c r="G18" s="6">
        <f>IF(G17&gt;0,G17+G15-$L$18,"")</f>
        <v>3.58</v>
      </c>
      <c r="H18" s="6">
        <f>IF(H17&gt;0,H17+H15-$L$18,"")</f>
        <v>3.58</v>
      </c>
      <c r="I18" s="6">
        <f>IF(I17&gt;0,I17+I15-$L$18,"")</f>
        <v>3.58</v>
      </c>
      <c r="K18" s="28" t="s">
        <v>11</v>
      </c>
      <c r="L18" s="39">
        <v>0.3</v>
      </c>
      <c r="M18" s="27"/>
      <c r="N18" s="42"/>
      <c r="O18" s="50"/>
    </row>
    <row r="19" spans="3:15" ht="15.75" thickBot="1">
      <c r="C19" t="s">
        <v>14</v>
      </c>
      <c r="D19" s="6">
        <f>IF(D17&gt;0,D17+D15-$L$19,"")</f>
        <v>3.53</v>
      </c>
      <c r="E19" s="6">
        <f>IF(E17&gt;0,E17+E15-$L$19,"")</f>
        <v>3.53</v>
      </c>
      <c r="F19" s="6">
        <f>IF(F17&gt;0,F17+F15-$L$19,"")</f>
        <v>3.53</v>
      </c>
      <c r="G19" s="6">
        <f>IF(G17&gt;0,G17+G15-$L$19,"")</f>
        <v>3.53</v>
      </c>
      <c r="H19" s="6">
        <f>IF(H17&gt;0,H17+H15-$L$19,"")</f>
        <v>3.53</v>
      </c>
      <c r="I19" s="6">
        <f>IF(I17&gt;0,I17+I15-$L$19,"")</f>
        <v>3.53</v>
      </c>
      <c r="K19" s="29" t="s">
        <v>12</v>
      </c>
      <c r="L19" s="40">
        <v>0.35</v>
      </c>
      <c r="M19" s="27"/>
      <c r="N19" s="42"/>
      <c r="O19" s="50"/>
    </row>
    <row r="20" spans="3:15" ht="15">
      <c r="C20" t="s">
        <v>43</v>
      </c>
      <c r="D20" s="7">
        <f>IF(D17&gt;0,MROUND(D18,0.05),"")</f>
        <v>3.6</v>
      </c>
      <c r="E20" s="7">
        <f>IF(E17&gt;0,MROUND(E18,0.05),"")</f>
        <v>3.6</v>
      </c>
      <c r="F20" s="7">
        <f>IF(F17&gt;0,MROUND(F18,0.05),"")</f>
        <v>3.6</v>
      </c>
      <c r="G20" s="7">
        <f>IF(G17&gt;0,MROUND(G18,0.05),"")</f>
        <v>3.6</v>
      </c>
      <c r="H20" s="9">
        <f>IF(H17&gt;0,MROUND(H18,0.05),"")</f>
        <v>3.6</v>
      </c>
      <c r="I20" s="9">
        <f>IF(I17&gt;0,MROUND(I18,0.05),"")</f>
        <v>3.6</v>
      </c>
      <c r="K20" s="51"/>
      <c r="L20" s="42"/>
      <c r="M20" s="42"/>
      <c r="N20" s="42"/>
      <c r="O20" s="50"/>
    </row>
    <row r="21" spans="3:15" ht="15">
      <c r="C21" t="s">
        <v>44</v>
      </c>
      <c r="D21" s="5">
        <f>IF(D17&gt;0,D17+D15-D20,"")</f>
        <v>0.2799999999999998</v>
      </c>
      <c r="E21" s="5">
        <f>IF(E17&gt;0,E17+E15-E20,"")</f>
        <v>0.2799999999999998</v>
      </c>
      <c r="F21" s="5">
        <f>IF(F17&gt;0,F17+F15-F20,"")</f>
        <v>0.2799999999999998</v>
      </c>
      <c r="G21" s="5">
        <f>IF(G17&gt;0,G17+G15-G20,"")</f>
        <v>0.2799999999999998</v>
      </c>
      <c r="H21" s="6">
        <f>IF(H17&gt;0,H17+H15-H20,"")</f>
        <v>0.2799999999999998</v>
      </c>
      <c r="I21" s="6">
        <f>IF(I17&gt;0,I17+I15-I20,"")</f>
        <v>0.2799999999999998</v>
      </c>
      <c r="K21" s="52" t="s">
        <v>51</v>
      </c>
      <c r="L21" s="32"/>
      <c r="M21" s="32"/>
      <c r="N21" s="42"/>
      <c r="O21" s="50"/>
    </row>
    <row r="22" spans="3:15" ht="15">
      <c r="C22" t="s">
        <v>47</v>
      </c>
      <c r="D22" s="6">
        <f>VLOOKUP(D20,shim_inventory!$D$1:$F$26,3)</f>
        <v>11321308216</v>
      </c>
      <c r="E22" s="6">
        <f>VLOOKUP(E20,shim_inventory!$D$1:$F$26,3)</f>
        <v>11321308216</v>
      </c>
      <c r="F22" s="6">
        <f>VLOOKUP(F20,shim_inventory!$D$1:$F$26,3)</f>
        <v>11321308216</v>
      </c>
      <c r="G22" s="6">
        <f>VLOOKUP(G20,shim_inventory!$D$1:$F$26,3)</f>
        <v>11321308216</v>
      </c>
      <c r="H22" s="6">
        <f>VLOOKUP(H20,shim_inventory!$D$1:$F$26,3)</f>
        <v>11321308216</v>
      </c>
      <c r="I22" s="6">
        <f>VLOOKUP(I20,shim_inventory!$D$1:$F$26,3)</f>
        <v>11321308216</v>
      </c>
      <c r="K22" s="53"/>
      <c r="L22" s="33" t="s">
        <v>10</v>
      </c>
      <c r="M22" s="34" t="s">
        <v>52</v>
      </c>
      <c r="N22" s="42"/>
      <c r="O22" s="50"/>
    </row>
    <row r="23" spans="4:15" ht="15">
      <c r="D23" s="38"/>
      <c r="E23" s="38"/>
      <c r="F23" s="38"/>
      <c r="G23" s="38"/>
      <c r="K23" s="54" t="s">
        <v>11</v>
      </c>
      <c r="L23" s="41">
        <v>0.3</v>
      </c>
      <c r="M23" s="41">
        <v>0.34</v>
      </c>
      <c r="N23" s="42"/>
      <c r="O23" s="50"/>
    </row>
    <row r="24" spans="3:15" ht="15">
      <c r="C24" s="1" t="s">
        <v>8</v>
      </c>
      <c r="D24" s="12">
        <v>0.38</v>
      </c>
      <c r="E24" s="12">
        <v>0.38</v>
      </c>
      <c r="F24" s="12">
        <v>0.38</v>
      </c>
      <c r="G24" s="12">
        <v>0.38</v>
      </c>
      <c r="H24" s="12">
        <v>0.38</v>
      </c>
      <c r="I24" s="12">
        <v>0.38</v>
      </c>
      <c r="K24" s="55" t="s">
        <v>12</v>
      </c>
      <c r="L24" s="41">
        <v>0.35</v>
      </c>
      <c r="M24" s="41">
        <v>0.39</v>
      </c>
      <c r="N24" s="42"/>
      <c r="O24" s="50"/>
    </row>
    <row r="25" spans="3:15" ht="15.75" thickBot="1">
      <c r="C25" t="s">
        <v>15</v>
      </c>
      <c r="D25" s="5" t="str">
        <f>IF(D24&gt;0,IF(D24&gt;$L$19,"Yes",IF(D24&lt;$L$18,"Yes","No")),"")</f>
        <v>Yes</v>
      </c>
      <c r="E25" s="5" t="str">
        <f>IF(E24&gt;0,IF(E24&gt;$L$19,"Yes",IF(E24&lt;$L$18,"Yes","No")),"")</f>
        <v>Yes</v>
      </c>
      <c r="F25" s="5" t="str">
        <f>IF(F24&gt;0,IF(F24&gt;$L$19,"Yes",IF(F24&lt;$L$18,"Yes","No")),"")</f>
        <v>Yes</v>
      </c>
      <c r="G25" s="5" t="str">
        <f>IF(G24&gt;0,IF(G24&gt;$L$19,"Yes",IF(G24&lt;$L$18,"Yes","No")),"")</f>
        <v>Yes</v>
      </c>
      <c r="H25" s="6" t="str">
        <f>IF(H24&gt;0,IF(H24&gt;$L$19,"Yes",IF(H24&lt;$L$18,"Yes","No")),"")</f>
        <v>Yes</v>
      </c>
      <c r="I25" s="6" t="str">
        <f>IF(I24&gt;0,IF(I24&gt;$L$19,"Yes",IF(I24&lt;$L$18,"Yes","No")),"")</f>
        <v>Yes</v>
      </c>
      <c r="K25" s="56"/>
      <c r="L25" s="57"/>
      <c r="M25" s="57"/>
      <c r="N25" s="58"/>
      <c r="O25" s="59"/>
    </row>
    <row r="26" spans="3:9" ht="15" customHeight="1">
      <c r="C26" t="s">
        <v>5</v>
      </c>
      <c r="D26" s="19">
        <v>3.5</v>
      </c>
      <c r="E26" s="19">
        <v>3.5</v>
      </c>
      <c r="F26" s="19">
        <v>3.5</v>
      </c>
      <c r="G26" s="19">
        <v>3.5</v>
      </c>
      <c r="H26" s="12">
        <v>3.5</v>
      </c>
      <c r="I26" s="12">
        <v>3.5</v>
      </c>
    </row>
    <row r="27" spans="3:9" ht="15">
      <c r="C27" t="s">
        <v>13</v>
      </c>
      <c r="D27" s="6">
        <f>IF(D26&gt;0,D26+D24-$L$18,"")</f>
        <v>3.58</v>
      </c>
      <c r="E27" s="6">
        <f>IF(E26&gt;0,E26+E24-$L$18,"")</f>
        <v>3.58</v>
      </c>
      <c r="F27" s="6">
        <f>IF(F26&gt;0,F26+F24-$L$18,"")</f>
        <v>3.58</v>
      </c>
      <c r="G27" s="6">
        <f>IF(G26&gt;0,G26+G24-$L$18,"")</f>
        <v>3.58</v>
      </c>
      <c r="H27" s="6">
        <f>IF(H26&gt;0,H26+H24-$L$18,"")</f>
        <v>3.58</v>
      </c>
      <c r="I27" s="6">
        <f>IF(I26&gt;0,I26+I24-$L$18,"")</f>
        <v>3.58</v>
      </c>
    </row>
    <row r="28" spans="3:9" ht="15">
      <c r="C28" t="s">
        <v>14</v>
      </c>
      <c r="D28" s="6">
        <f>IF(D26&gt;0,D26+D24-$L$19,"")</f>
        <v>3.53</v>
      </c>
      <c r="E28" s="6">
        <f>IF(E26&gt;0,E26+E24-$L$19,"")</f>
        <v>3.53</v>
      </c>
      <c r="F28" s="6">
        <f>IF(F26&gt;0,F26+F24-$L$19,"")</f>
        <v>3.53</v>
      </c>
      <c r="G28" s="6">
        <f>IF(G26&gt;0,G26+G24-$L$19,"")</f>
        <v>3.53</v>
      </c>
      <c r="H28" s="6">
        <f>IF(H26&gt;0,H26+H24-$L$19,"")</f>
        <v>3.53</v>
      </c>
      <c r="I28" s="6">
        <f>IF(I26&gt;0,I26+I24-$L$19,"")</f>
        <v>3.53</v>
      </c>
    </row>
    <row r="29" spans="3:9" ht="15">
      <c r="C29" t="s">
        <v>43</v>
      </c>
      <c r="D29" s="7">
        <f>IF(D26&gt;0,MROUND(D27,0.05),"")</f>
        <v>3.6</v>
      </c>
      <c r="E29" s="7">
        <f>IF(E26&gt;0,MROUND(E27,0.05),"")</f>
        <v>3.6</v>
      </c>
      <c r="F29" s="7">
        <f>IF(F26&gt;0,MROUND(F27,0.05),"")</f>
        <v>3.6</v>
      </c>
      <c r="G29" s="7">
        <f>IF(G26&gt;0,MROUND(G27,0.05),"")</f>
        <v>3.6</v>
      </c>
      <c r="H29" s="9">
        <f>IF(H26&gt;0,MROUND(H27,0.05),"")</f>
        <v>3.6</v>
      </c>
      <c r="I29" s="9">
        <f>IF(I26&gt;0,MROUND(I27,0.05),"")</f>
        <v>3.6</v>
      </c>
    </row>
    <row r="30" spans="3:9" ht="15">
      <c r="C30" t="s">
        <v>44</v>
      </c>
      <c r="D30" s="6">
        <f>IF(D26&gt;0,D26+D24-D29,"")</f>
        <v>0.2799999999999998</v>
      </c>
      <c r="E30" s="6">
        <f>IF(E26&gt;0,E26+E24-E29,"")</f>
        <v>0.2799999999999998</v>
      </c>
      <c r="F30" s="6">
        <f>IF(F26&gt;0,F26+F24-F29,"")</f>
        <v>0.2799999999999998</v>
      </c>
      <c r="G30" s="6">
        <f>IF(G26&gt;0,G26+G24-G29,"")</f>
        <v>0.2799999999999998</v>
      </c>
      <c r="H30" s="6">
        <f>IF(H26&gt;0,H26+H24-H29,"")</f>
        <v>0.2799999999999998</v>
      </c>
      <c r="I30" s="6">
        <f>IF(I26&gt;0,I26+I24-I29,"")</f>
        <v>0.2799999999999998</v>
      </c>
    </row>
    <row r="31" spans="3:9" ht="15">
      <c r="C31" t="s">
        <v>47</v>
      </c>
      <c r="D31" s="6">
        <f>VLOOKUP(D29,shim_inventory!$D$1:$F$26,3)</f>
        <v>11321308216</v>
      </c>
      <c r="E31" s="6">
        <f>VLOOKUP(E29,shim_inventory!$D$1:$F$26,3)</f>
        <v>11321308216</v>
      </c>
      <c r="F31" s="6">
        <f>VLOOKUP(F29,shim_inventory!$D$1:$F$26,3)</f>
        <v>11321308216</v>
      </c>
      <c r="G31" s="6">
        <f>VLOOKUP(G29,shim_inventory!$D$1:$F$26,3)</f>
        <v>11321308216</v>
      </c>
      <c r="H31" s="6">
        <f>VLOOKUP(H29,shim_inventory!$D$1:$F$26,3)</f>
        <v>11321308216</v>
      </c>
      <c r="I31" s="6">
        <f>VLOOKUP(I29,shim_inventory!$D$1:$F$26,3)</f>
        <v>11321308216</v>
      </c>
    </row>
    <row r="32" spans="4:7" ht="15">
      <c r="D32" s="37"/>
      <c r="E32" s="37"/>
      <c r="F32" s="37"/>
      <c r="G32" s="37"/>
    </row>
    <row r="33" spans="3:9" ht="15">
      <c r="C33" s="1" t="s">
        <v>7</v>
      </c>
      <c r="D33" s="12">
        <v>0.38</v>
      </c>
      <c r="E33" s="12">
        <v>0.38</v>
      </c>
      <c r="F33" s="12">
        <v>0.38</v>
      </c>
      <c r="G33" s="12">
        <v>0.38</v>
      </c>
      <c r="H33" s="12">
        <v>0.38</v>
      </c>
      <c r="I33" s="12">
        <v>0.38</v>
      </c>
    </row>
    <row r="34" spans="3:9" ht="15">
      <c r="C34" t="s">
        <v>15</v>
      </c>
      <c r="D34" s="5" t="str">
        <f>IF(D33&gt;0,IF(D33&gt;$L$19,"Yes",IF(D33&lt;$L$18,"Yes","No")),"")</f>
        <v>Yes</v>
      </c>
      <c r="E34" s="5" t="str">
        <f>IF(E33&gt;0,IF(E33&gt;$L$19,"Yes",IF(E33&lt;$L$18,"Yes","No")),"")</f>
        <v>Yes</v>
      </c>
      <c r="F34" s="5" t="str">
        <f>IF(F33&gt;0,IF(F33&gt;$L$19,"Yes",IF(F33&lt;$L$18,"Yes","No")),"")</f>
        <v>Yes</v>
      </c>
      <c r="G34" s="5" t="str">
        <f>IF(G33&gt;0,IF(G33&gt;$L$19,"Yes",IF(G33&lt;$L$18,"Yes","No")),"")</f>
        <v>Yes</v>
      </c>
      <c r="H34" s="6" t="str">
        <f>IF(H33&gt;0,IF(H33&gt;$L$19,"Yes",IF(H33&lt;$L$18,"Yes","No")),"")</f>
        <v>Yes</v>
      </c>
      <c r="I34" s="6" t="str">
        <f>IF(I33&gt;0,IF(I33&gt;$L$19,"Yes",IF(I33&lt;$L$18,"Yes","No")),"")</f>
        <v>Yes</v>
      </c>
    </row>
    <row r="35" spans="3:9" ht="15">
      <c r="C35" t="s">
        <v>5</v>
      </c>
      <c r="D35" s="19">
        <v>3.5</v>
      </c>
      <c r="E35" s="19">
        <v>3.5</v>
      </c>
      <c r="F35" s="19">
        <v>3.5</v>
      </c>
      <c r="G35" s="19">
        <v>3.5</v>
      </c>
      <c r="H35" s="12">
        <v>3.5</v>
      </c>
      <c r="I35" s="12">
        <v>3.5</v>
      </c>
    </row>
    <row r="36" spans="3:9" ht="15">
      <c r="C36" t="s">
        <v>13</v>
      </c>
      <c r="D36" s="6">
        <f>IF(D35&gt;0,D35+D33-$L$18,"")</f>
        <v>3.58</v>
      </c>
      <c r="E36" s="6">
        <f>IF(E35&gt;0,E35+E33-$L$18,"")</f>
        <v>3.58</v>
      </c>
      <c r="F36" s="6">
        <f>IF(F35&gt;0,F35+F33-$L$18,"")</f>
        <v>3.58</v>
      </c>
      <c r="G36" s="6">
        <f>IF(G35&gt;0,G35+G33-$L$18,"")</f>
        <v>3.58</v>
      </c>
      <c r="H36" s="6">
        <f>IF(H35&gt;0,H35+H33-$L$18,"")</f>
        <v>3.58</v>
      </c>
      <c r="I36" s="6">
        <f>IF(I35&gt;0,I35+I33-$L$18,"")</f>
        <v>3.58</v>
      </c>
    </row>
    <row r="37" spans="3:9" ht="15">
      <c r="C37" t="s">
        <v>14</v>
      </c>
      <c r="D37" s="6">
        <f>IF(D35&gt;0,D35+D33-$L$19,"")</f>
        <v>3.53</v>
      </c>
      <c r="E37" s="6">
        <f>IF(E35&gt;0,E35+E33-$L$19,"")</f>
        <v>3.53</v>
      </c>
      <c r="F37" s="6">
        <f>IF(F35&gt;0,F35+F33-$L$19,"")</f>
        <v>3.53</v>
      </c>
      <c r="G37" s="6">
        <f>IF(G35&gt;0,G35+G33-$L$19,"")</f>
        <v>3.53</v>
      </c>
      <c r="H37" s="6">
        <f>IF(H35&gt;0,H35+H33-$L$19,"")</f>
        <v>3.53</v>
      </c>
      <c r="I37" s="6">
        <f>IF(I35&gt;0,I35+I33-$L$19,"")</f>
        <v>3.53</v>
      </c>
    </row>
    <row r="38" spans="3:9" ht="15">
      <c r="C38" t="s">
        <v>43</v>
      </c>
      <c r="D38" s="7">
        <f>IF(D35&gt;0,MROUND(D36,0.05),"")</f>
        <v>3.6</v>
      </c>
      <c r="E38" s="7">
        <f>IF(E35&gt;0,MROUND(E36,0.05),"")</f>
        <v>3.6</v>
      </c>
      <c r="F38" s="7">
        <f>IF(F35&gt;0,MROUND(F36,0.05),"")</f>
        <v>3.6</v>
      </c>
      <c r="G38" s="7">
        <f>IF(G35&gt;0,MROUND(G36,0.05),"")</f>
        <v>3.6</v>
      </c>
      <c r="H38" s="9">
        <f>IF(H35&gt;0,MROUND(H36,0.05),"")</f>
        <v>3.6</v>
      </c>
      <c r="I38" s="9">
        <f>IF(I35&gt;0,MROUND(I36,0.05),"")</f>
        <v>3.6</v>
      </c>
    </row>
    <row r="39" spans="3:9" ht="15">
      <c r="C39" t="s">
        <v>44</v>
      </c>
      <c r="D39" s="5">
        <f>IF(D35&gt;0,D35+D33-D38,"")</f>
        <v>0.2799999999999998</v>
      </c>
      <c r="E39" s="5">
        <f>IF(E35&gt;0,E35+E33-E38,"")</f>
        <v>0.2799999999999998</v>
      </c>
      <c r="F39" s="5">
        <f>IF(F35&gt;0,F35+F33-F38,"")</f>
        <v>0.2799999999999998</v>
      </c>
      <c r="G39" s="5">
        <f>IF(G35&gt;0,G35+G33-G38,"")</f>
        <v>0.2799999999999998</v>
      </c>
      <c r="H39" s="6">
        <f>IF(H35&gt;0,H35+H33-H38,"")</f>
        <v>0.2799999999999998</v>
      </c>
      <c r="I39" s="6">
        <f>IF(I35&gt;0,I35+I33-I38,"")</f>
        <v>0.2799999999999998</v>
      </c>
    </row>
    <row r="40" spans="3:9" ht="15">
      <c r="C40" t="s">
        <v>47</v>
      </c>
      <c r="D40" s="6">
        <f>VLOOKUP(D38,shim_inventory!$D$1:$F$26,3)</f>
        <v>11321308216</v>
      </c>
      <c r="E40" s="6">
        <f>VLOOKUP(E38,shim_inventory!$D$1:$F$26,3)</f>
        <v>11321308216</v>
      </c>
      <c r="F40" s="6">
        <f>VLOOKUP(F38,shim_inventory!$D$1:$F$26,3)</f>
        <v>11321308216</v>
      </c>
      <c r="G40" s="6">
        <f>VLOOKUP(G38,shim_inventory!$D$1:$F$26,3)</f>
        <v>11321308216</v>
      </c>
      <c r="H40" s="6">
        <f>VLOOKUP(H38,shim_inventory!$D$1:$F$26,3)</f>
        <v>11321308216</v>
      </c>
      <c r="I40" s="6">
        <f>VLOOKUP(I38,shim_inventory!$D$1:$F$26,3)</f>
        <v>11321308216</v>
      </c>
    </row>
  </sheetData>
  <sheetProtection/>
  <mergeCells count="5">
    <mergeCell ref="K7:Q8"/>
    <mergeCell ref="K14:O16"/>
    <mergeCell ref="K25:M25"/>
    <mergeCell ref="D4:I4"/>
    <mergeCell ref="K21:M21"/>
  </mergeCells>
  <printOptions/>
  <pageMargins left="0.7" right="0.7" top="0.75" bottom="0.75" header="0.3" footer="0.3"/>
  <pageSetup orientation="portrait" paperSize="9"/>
  <legacyDrawing r:id="rId2"/>
  <oleObjects>
    <oleObject progId="CorelDRAW.Graphic.14" shapeId="180227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3.00390625" style="0" bestFit="1" customWidth="1"/>
    <col min="2" max="2" width="5.57421875" style="0" bestFit="1" customWidth="1"/>
    <col min="3" max="3" width="8.421875" style="0" bestFit="1" customWidth="1"/>
    <col min="4" max="4" width="8.421875" style="0" customWidth="1"/>
    <col min="5" max="5" width="4.28125" style="0" customWidth="1"/>
    <col min="6" max="6" width="12.00390625" style="0" bestFit="1" customWidth="1"/>
    <col min="7" max="7" width="6.28125" style="0" bestFit="1" customWidth="1"/>
  </cols>
  <sheetData>
    <row r="1" spans="1:7" ht="15">
      <c r="A1">
        <v>19</v>
      </c>
      <c r="B1" t="s">
        <v>16</v>
      </c>
      <c r="C1" t="s">
        <v>17</v>
      </c>
      <c r="D1" s="3">
        <v>3</v>
      </c>
      <c r="E1" s="3"/>
      <c r="F1">
        <v>11321308204</v>
      </c>
      <c r="G1" s="2">
        <v>7.48</v>
      </c>
    </row>
    <row r="2" spans="1:7" ht="15">
      <c r="A2">
        <v>19</v>
      </c>
      <c r="B2" t="s">
        <v>16</v>
      </c>
      <c r="C2" t="s">
        <v>18</v>
      </c>
      <c r="D2" s="3">
        <f>D1+0.05</f>
        <v>3.05</v>
      </c>
      <c r="E2" s="3"/>
      <c r="F2">
        <v>11321308205</v>
      </c>
      <c r="G2" s="2">
        <v>7.48</v>
      </c>
    </row>
    <row r="3" spans="1:9" ht="15">
      <c r="A3">
        <v>19</v>
      </c>
      <c r="B3" t="s">
        <v>16</v>
      </c>
      <c r="C3" t="s">
        <v>19</v>
      </c>
      <c r="D3" s="3">
        <f aca="true" t="shared" si="0" ref="D3:D26">D2+0.05</f>
        <v>3.0999999999999996</v>
      </c>
      <c r="E3" s="3"/>
      <c r="F3">
        <v>11321308206</v>
      </c>
      <c r="G3" s="2">
        <v>7.48</v>
      </c>
      <c r="I3" t="s">
        <v>48</v>
      </c>
    </row>
    <row r="4" spans="1:7" ht="15">
      <c r="A4">
        <v>19</v>
      </c>
      <c r="B4" t="s">
        <v>16</v>
      </c>
      <c r="C4" t="s">
        <v>20</v>
      </c>
      <c r="D4" s="3">
        <f t="shared" si="0"/>
        <v>3.1499999999999995</v>
      </c>
      <c r="E4" s="3"/>
      <c r="F4">
        <v>11321308207</v>
      </c>
      <c r="G4" s="2">
        <v>7.48</v>
      </c>
    </row>
    <row r="5" spans="1:7" ht="15">
      <c r="A5">
        <v>19</v>
      </c>
      <c r="B5" t="s">
        <v>16</v>
      </c>
      <c r="C5" t="s">
        <v>21</v>
      </c>
      <c r="D5" s="3">
        <f t="shared" si="0"/>
        <v>3.1999999999999993</v>
      </c>
      <c r="E5" s="3"/>
      <c r="F5">
        <v>11321308208</v>
      </c>
      <c r="G5" s="2">
        <v>7.48</v>
      </c>
    </row>
    <row r="6" spans="1:7" ht="15">
      <c r="A6">
        <v>19</v>
      </c>
      <c r="B6" t="s">
        <v>16</v>
      </c>
      <c r="C6" t="s">
        <v>22</v>
      </c>
      <c r="D6" s="3">
        <f t="shared" si="0"/>
        <v>3.249999999999999</v>
      </c>
      <c r="E6" s="3"/>
      <c r="F6">
        <v>11321308209</v>
      </c>
      <c r="G6" s="2">
        <v>7.48</v>
      </c>
    </row>
    <row r="7" spans="1:7" ht="15">
      <c r="A7">
        <v>19</v>
      </c>
      <c r="B7" t="s">
        <v>16</v>
      </c>
      <c r="C7" t="s">
        <v>23</v>
      </c>
      <c r="D7" s="3">
        <f t="shared" si="0"/>
        <v>3.299999999999999</v>
      </c>
      <c r="E7" s="3"/>
      <c r="F7">
        <v>11321308210</v>
      </c>
      <c r="G7" s="2">
        <v>7.48</v>
      </c>
    </row>
    <row r="8" spans="1:7" ht="15">
      <c r="A8">
        <v>19</v>
      </c>
      <c r="B8" t="s">
        <v>16</v>
      </c>
      <c r="C8" t="s">
        <v>24</v>
      </c>
      <c r="D8" s="3">
        <f t="shared" si="0"/>
        <v>3.3499999999999988</v>
      </c>
      <c r="E8" s="3"/>
      <c r="F8">
        <v>11321308211</v>
      </c>
      <c r="G8" s="2">
        <v>7.48</v>
      </c>
    </row>
    <row r="9" spans="1:7" ht="15">
      <c r="A9">
        <v>19</v>
      </c>
      <c r="B9" t="s">
        <v>16</v>
      </c>
      <c r="C9" t="s">
        <v>25</v>
      </c>
      <c r="D9" s="3">
        <f t="shared" si="0"/>
        <v>3.3999999999999986</v>
      </c>
      <c r="E9" s="3"/>
      <c r="F9">
        <v>11321308212</v>
      </c>
      <c r="G9" s="2">
        <v>7.48</v>
      </c>
    </row>
    <row r="10" spans="1:7" ht="15">
      <c r="A10">
        <v>19</v>
      </c>
      <c r="B10" t="s">
        <v>16</v>
      </c>
      <c r="C10" t="s">
        <v>26</v>
      </c>
      <c r="D10" s="3">
        <f t="shared" si="0"/>
        <v>3.4499999999999984</v>
      </c>
      <c r="E10" s="3"/>
      <c r="F10">
        <v>11321308213</v>
      </c>
      <c r="G10" s="2">
        <v>7.48</v>
      </c>
    </row>
    <row r="11" spans="1:7" ht="15">
      <c r="A11">
        <v>19</v>
      </c>
      <c r="B11" t="s">
        <v>16</v>
      </c>
      <c r="C11" t="s">
        <v>27</v>
      </c>
      <c r="D11" s="3">
        <f t="shared" si="0"/>
        <v>3.4999999999999982</v>
      </c>
      <c r="E11" s="3"/>
      <c r="F11">
        <v>11321308214</v>
      </c>
      <c r="G11" s="2">
        <v>9.37</v>
      </c>
    </row>
    <row r="12" spans="1:7" ht="15">
      <c r="A12">
        <v>19</v>
      </c>
      <c r="B12" t="s">
        <v>16</v>
      </c>
      <c r="C12" t="s">
        <v>28</v>
      </c>
      <c r="D12" s="3">
        <f t="shared" si="0"/>
        <v>3.549999999999998</v>
      </c>
      <c r="E12" s="3"/>
      <c r="F12">
        <v>11321308215</v>
      </c>
      <c r="G12" s="2">
        <v>9.37</v>
      </c>
    </row>
    <row r="13" spans="1:7" ht="15">
      <c r="A13">
        <v>19</v>
      </c>
      <c r="B13" t="s">
        <v>16</v>
      </c>
      <c r="C13" t="s">
        <v>29</v>
      </c>
      <c r="D13" s="3">
        <f t="shared" si="0"/>
        <v>3.599999999999998</v>
      </c>
      <c r="E13" s="3"/>
      <c r="F13">
        <v>11321308216</v>
      </c>
      <c r="G13" s="2">
        <v>7.48</v>
      </c>
    </row>
    <row r="14" spans="1:7" ht="15">
      <c r="A14">
        <v>19</v>
      </c>
      <c r="B14" t="s">
        <v>16</v>
      </c>
      <c r="C14" t="s">
        <v>30</v>
      </c>
      <c r="D14" s="3">
        <f t="shared" si="0"/>
        <v>3.6499999999999977</v>
      </c>
      <c r="E14" s="3"/>
      <c r="F14">
        <v>11321308217</v>
      </c>
      <c r="G14" s="2">
        <v>9.37</v>
      </c>
    </row>
    <row r="15" spans="1:7" ht="15">
      <c r="A15">
        <v>19</v>
      </c>
      <c r="B15" t="s">
        <v>16</v>
      </c>
      <c r="C15" t="s">
        <v>31</v>
      </c>
      <c r="D15" s="3">
        <f t="shared" si="0"/>
        <v>3.6999999999999975</v>
      </c>
      <c r="E15" s="3"/>
      <c r="F15">
        <v>11321308218</v>
      </c>
      <c r="G15" s="2">
        <v>7.48</v>
      </c>
    </row>
    <row r="16" spans="1:7" ht="15">
      <c r="A16">
        <v>19</v>
      </c>
      <c r="B16" t="s">
        <v>16</v>
      </c>
      <c r="C16" t="s">
        <v>32</v>
      </c>
      <c r="D16" s="3">
        <f t="shared" si="0"/>
        <v>3.7499999999999973</v>
      </c>
      <c r="E16" s="3"/>
      <c r="F16">
        <v>11321308219</v>
      </c>
      <c r="G16" s="2">
        <v>9.37</v>
      </c>
    </row>
    <row r="17" spans="1:7" ht="15">
      <c r="A17">
        <v>19</v>
      </c>
      <c r="B17" t="s">
        <v>16</v>
      </c>
      <c r="C17" t="s">
        <v>33</v>
      </c>
      <c r="D17" s="3">
        <f t="shared" si="0"/>
        <v>3.799999999999997</v>
      </c>
      <c r="E17" s="3"/>
      <c r="F17">
        <v>11321308220</v>
      </c>
      <c r="G17" s="2">
        <v>9.37</v>
      </c>
    </row>
    <row r="18" spans="1:7" ht="15">
      <c r="A18">
        <v>19</v>
      </c>
      <c r="B18" t="s">
        <v>16</v>
      </c>
      <c r="C18" t="s">
        <v>34</v>
      </c>
      <c r="D18" s="3">
        <f t="shared" si="0"/>
        <v>3.849999999999997</v>
      </c>
      <c r="E18" s="3"/>
      <c r="F18">
        <v>11321308221</v>
      </c>
      <c r="G18" s="2">
        <v>7.48</v>
      </c>
    </row>
    <row r="19" spans="1:7" ht="15">
      <c r="A19">
        <v>19</v>
      </c>
      <c r="B19" t="s">
        <v>16</v>
      </c>
      <c r="C19" t="s">
        <v>35</v>
      </c>
      <c r="D19" s="3">
        <f t="shared" si="0"/>
        <v>3.899999999999997</v>
      </c>
      <c r="E19" s="3"/>
      <c r="F19">
        <v>11321308222</v>
      </c>
      <c r="G19" s="2">
        <v>7.48</v>
      </c>
    </row>
    <row r="20" spans="1:7" ht="15">
      <c r="A20">
        <v>19</v>
      </c>
      <c r="B20" t="s">
        <v>16</v>
      </c>
      <c r="C20" t="s">
        <v>36</v>
      </c>
      <c r="D20" s="3">
        <f t="shared" si="0"/>
        <v>3.9499999999999966</v>
      </c>
      <c r="E20" s="3"/>
      <c r="F20">
        <v>11321308223</v>
      </c>
      <c r="G20" s="2">
        <v>7.48</v>
      </c>
    </row>
    <row r="21" spans="1:7" ht="15">
      <c r="A21">
        <v>19</v>
      </c>
      <c r="B21" t="s">
        <v>16</v>
      </c>
      <c r="C21" t="s">
        <v>37</v>
      </c>
      <c r="D21" s="3">
        <f t="shared" si="0"/>
        <v>3.9999999999999964</v>
      </c>
      <c r="E21" s="3"/>
      <c r="F21">
        <v>11321308224</v>
      </c>
      <c r="G21" s="2">
        <v>7.48</v>
      </c>
    </row>
    <row r="22" spans="1:7" ht="15">
      <c r="A22">
        <v>19</v>
      </c>
      <c r="B22" t="s">
        <v>16</v>
      </c>
      <c r="C22" t="s">
        <v>38</v>
      </c>
      <c r="D22" s="3">
        <f t="shared" si="0"/>
        <v>4.049999999999996</v>
      </c>
      <c r="E22" s="3"/>
      <c r="F22">
        <v>11321308225</v>
      </c>
      <c r="G22" s="2">
        <v>7.48</v>
      </c>
    </row>
    <row r="23" spans="1:7" ht="15">
      <c r="A23">
        <v>19</v>
      </c>
      <c r="B23" t="s">
        <v>16</v>
      </c>
      <c r="C23" t="s">
        <v>39</v>
      </c>
      <c r="D23" s="3">
        <f t="shared" si="0"/>
        <v>4.099999999999996</v>
      </c>
      <c r="E23" s="3"/>
      <c r="F23">
        <v>11321308226</v>
      </c>
      <c r="G23" s="2">
        <v>7.48</v>
      </c>
    </row>
    <row r="24" spans="1:7" ht="15">
      <c r="A24">
        <v>19</v>
      </c>
      <c r="B24" t="s">
        <v>16</v>
      </c>
      <c r="C24" t="s">
        <v>40</v>
      </c>
      <c r="D24" s="3">
        <f t="shared" si="0"/>
        <v>4.149999999999996</v>
      </c>
      <c r="E24" s="3"/>
      <c r="F24">
        <v>11321308227</v>
      </c>
      <c r="G24" s="2">
        <v>7.48</v>
      </c>
    </row>
    <row r="25" spans="1:7" ht="15">
      <c r="A25">
        <v>19</v>
      </c>
      <c r="B25" t="s">
        <v>16</v>
      </c>
      <c r="C25" t="s">
        <v>41</v>
      </c>
      <c r="D25" s="3">
        <f t="shared" si="0"/>
        <v>4.199999999999996</v>
      </c>
      <c r="E25" s="3"/>
      <c r="F25">
        <v>11321308228</v>
      </c>
      <c r="G25" s="2">
        <v>7.48</v>
      </c>
    </row>
    <row r="26" spans="1:7" ht="15">
      <c r="A26">
        <v>19</v>
      </c>
      <c r="B26" t="s">
        <v>16</v>
      </c>
      <c r="C26" t="s">
        <v>42</v>
      </c>
      <c r="D26" s="3">
        <f t="shared" si="0"/>
        <v>4.249999999999996</v>
      </c>
      <c r="E26" s="3"/>
      <c r="F26">
        <v>11321308229</v>
      </c>
      <c r="G26" s="2">
        <v>7.48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14.00390625" style="0" customWidth="1"/>
    <col min="3" max="4" width="11.8515625" style="0" customWidth="1"/>
    <col min="5" max="5" width="11.57421875" style="0" customWidth="1"/>
    <col min="6" max="6" width="11.7109375" style="0" customWidth="1"/>
  </cols>
  <sheetData>
    <row r="1" ht="15">
      <c r="A1" t="s">
        <v>56</v>
      </c>
    </row>
    <row r="4" ht="15">
      <c r="A4" t="s">
        <v>57</v>
      </c>
    </row>
    <row r="6" ht="15">
      <c r="B6" t="s">
        <v>62</v>
      </c>
    </row>
    <row r="7" spans="2:6" ht="15">
      <c r="B7" s="8"/>
      <c r="C7" s="60" t="s">
        <v>0</v>
      </c>
      <c r="D7" s="60"/>
      <c r="E7" s="60"/>
      <c r="F7" s="60"/>
    </row>
    <row r="8" spans="2:6" ht="15">
      <c r="B8" s="8" t="s">
        <v>60</v>
      </c>
      <c r="C8" s="8">
        <v>4</v>
      </c>
      <c r="D8" s="8">
        <v>3</v>
      </c>
      <c r="E8" s="8">
        <v>2</v>
      </c>
      <c r="F8" s="8">
        <v>1</v>
      </c>
    </row>
    <row r="9" spans="2:6" ht="15">
      <c r="B9" s="8" t="s">
        <v>1</v>
      </c>
      <c r="C9" s="8"/>
      <c r="D9" s="8"/>
      <c r="E9" s="8"/>
      <c r="F9" s="8"/>
    </row>
    <row r="10" spans="2:6" ht="15">
      <c r="B10" s="8" t="s">
        <v>2</v>
      </c>
      <c r="C10" s="8"/>
      <c r="D10" s="8"/>
      <c r="E10" s="8"/>
      <c r="F10" s="8"/>
    </row>
    <row r="11" spans="2:6" ht="15">
      <c r="B11" s="8" t="s">
        <v>3</v>
      </c>
      <c r="C11" s="8"/>
      <c r="D11" s="8"/>
      <c r="E11" s="8"/>
      <c r="F11" s="8"/>
    </row>
    <row r="12" spans="2:6" ht="15">
      <c r="B12" s="8" t="s">
        <v>4</v>
      </c>
      <c r="C12" s="8"/>
      <c r="D12" s="8"/>
      <c r="E12" s="8"/>
      <c r="F12" s="8"/>
    </row>
    <row r="14" spans="2:6" ht="15">
      <c r="B14" s="61" t="s">
        <v>61</v>
      </c>
      <c r="C14" s="61"/>
      <c r="D14" s="61"/>
      <c r="E14" s="61"/>
      <c r="F14" s="61"/>
    </row>
    <row r="17" ht="15">
      <c r="B17" t="s">
        <v>63</v>
      </c>
    </row>
    <row r="18" spans="2:8" ht="15">
      <c r="B18" s="8"/>
      <c r="C18" s="60" t="s">
        <v>0</v>
      </c>
      <c r="D18" s="60"/>
      <c r="E18" s="60"/>
      <c r="F18" s="60"/>
      <c r="G18" s="60"/>
      <c r="H18" s="60"/>
    </row>
    <row r="19" spans="2:8" ht="15">
      <c r="B19" s="8" t="s">
        <v>60</v>
      </c>
      <c r="C19" s="8">
        <v>6</v>
      </c>
      <c r="D19" s="8">
        <v>5</v>
      </c>
      <c r="E19" s="8">
        <v>4</v>
      </c>
      <c r="F19" s="8">
        <v>3</v>
      </c>
      <c r="G19" s="62">
        <v>2</v>
      </c>
      <c r="H19" s="8">
        <v>1</v>
      </c>
    </row>
    <row r="20" spans="2:8" ht="15">
      <c r="B20" s="8" t="s">
        <v>1</v>
      </c>
      <c r="C20" s="8"/>
      <c r="D20" s="8"/>
      <c r="E20" s="8"/>
      <c r="F20" s="8"/>
      <c r="G20" s="8"/>
      <c r="H20" s="8"/>
    </row>
    <row r="21" spans="2:8" ht="15">
      <c r="B21" s="8" t="s">
        <v>2</v>
      </c>
      <c r="C21" s="8"/>
      <c r="D21" s="8"/>
      <c r="E21" s="8"/>
      <c r="F21" s="8"/>
      <c r="G21" s="8"/>
      <c r="H21" s="8"/>
    </row>
    <row r="22" spans="2:8" ht="15">
      <c r="B22" s="8" t="s">
        <v>3</v>
      </c>
      <c r="C22" s="8"/>
      <c r="D22" s="8"/>
      <c r="E22" s="8"/>
      <c r="F22" s="8"/>
      <c r="G22" s="8"/>
      <c r="H22" s="8"/>
    </row>
    <row r="23" spans="2:8" ht="15">
      <c r="B23" s="8" t="s">
        <v>4</v>
      </c>
      <c r="C23" s="8"/>
      <c r="D23" s="8"/>
      <c r="E23" s="8"/>
      <c r="F23" s="8"/>
      <c r="G23" s="8"/>
      <c r="H23" s="8"/>
    </row>
    <row r="26" ht="15">
      <c r="A26" t="s">
        <v>58</v>
      </c>
    </row>
    <row r="27" ht="15">
      <c r="A27" t="s">
        <v>59</v>
      </c>
    </row>
  </sheetData>
  <sheetProtection/>
  <mergeCells count="3">
    <mergeCell ref="C7:F7"/>
    <mergeCell ref="B14:F14"/>
    <mergeCell ref="C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Romo</dc:creator>
  <cp:keywords/>
  <dc:description/>
  <cp:lastModifiedBy>Romo</cp:lastModifiedBy>
  <dcterms:created xsi:type="dcterms:W3CDTF">2009-04-05T21:16:53Z</dcterms:created>
  <dcterms:modified xsi:type="dcterms:W3CDTF">2009-04-06T01:38:57Z</dcterms:modified>
  <cp:category/>
  <cp:version/>
  <cp:contentType/>
  <cp:contentStatus/>
</cp:coreProperties>
</file>